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Смета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<sst xmlns="http://schemas.openxmlformats.org/spreadsheetml/2006/main" count="62" uniqueCount="50">
  <si>
    <t>ПРОЕКТ ПРИХОДНО-РАСХОДНОЙ СМЕТЫ НА МАЙ-ОКТ. 2012год.</t>
  </si>
  <si>
    <t>Приходно-расходная смета на май-окт. 2012г.</t>
  </si>
  <si>
    <t xml:space="preserve">№ п/п </t>
  </si>
  <si>
    <t xml:space="preserve">Наименование </t>
  </si>
  <si>
    <t>Ед. изм.</t>
  </si>
  <si>
    <t>Кол -во</t>
  </si>
  <si>
    <t>Количество участков на территории СНП на 06.05.2012г.</t>
  </si>
  <si>
    <t>объект</t>
  </si>
  <si>
    <t>Суммарная площадь участков территории СНП  на 06.05.2012г.</t>
  </si>
  <si>
    <t>кв.м</t>
  </si>
  <si>
    <t>Ежемесячный платеж за содержание и обслуживание СНП (тариф)</t>
  </si>
  <si>
    <t xml:space="preserve">"Содержание общего имущества" </t>
  </si>
  <si>
    <t>Наименование расхода</t>
  </si>
  <si>
    <t>Структура (%)</t>
  </si>
  <si>
    <t>Сумма         в месяц (руб.)</t>
  </si>
  <si>
    <t>Сумма за Период (руб.)</t>
  </si>
  <si>
    <t>Ежемесячный Тариф с участка</t>
  </si>
  <si>
    <t>Ежемесячный Тариф с кв.м.</t>
  </si>
  <si>
    <t>Расходы прошлых периодов (бух.учет, расчетно-кассовое обслуж., констовары, почтовые)</t>
  </si>
  <si>
    <t>Расходы на управлению и бухгалтерскому учету и по обслуживанию инженерных ситей СНП (согластно штатному расписанию)</t>
  </si>
  <si>
    <t>Расходы по расчетно-кассовому обслуж.</t>
  </si>
  <si>
    <t>Расходы по содержанию дорог</t>
  </si>
  <si>
    <t>Электроэнергия мест общего пользования</t>
  </si>
  <si>
    <t>Обслуживание видеонаблюдения и шлагбаума</t>
  </si>
  <si>
    <t>Канцтовары</t>
  </si>
  <si>
    <t>Непредвиденые</t>
  </si>
  <si>
    <t>"Пост Охраны"</t>
  </si>
  <si>
    <t>Охрана -1 пост (на въезде)</t>
  </si>
  <si>
    <t>ИТОГО ежемесячный тариф за содержание и обслуживание</t>
  </si>
  <si>
    <t>Целевой единоразовый взнос на благоустройство СНП</t>
  </si>
  <si>
    <t>Единоразовый взнос  Тариф с участка</t>
  </si>
  <si>
    <t>Единоразовый Тариф с кв.м.</t>
  </si>
  <si>
    <t>Обработка от клещей</t>
  </si>
  <si>
    <t xml:space="preserve">Видеонаблюдение </t>
  </si>
  <si>
    <t>Пост Охраны (Будка, шлагбаум, комплектация мебелью и орг. техникой)</t>
  </si>
  <si>
    <t>Организация пляжа</t>
  </si>
  <si>
    <t>ИТОГО:</t>
  </si>
  <si>
    <t>"Электроэнергия для населения" (тариф)</t>
  </si>
  <si>
    <t>Тариф за руб./кВт•ч</t>
  </si>
  <si>
    <t>Тариф на электрическую энергию для населения, проживающее в сельских населенных пунктах (Постановление РЭК №85-э от15.12.2011г.)</t>
  </si>
  <si>
    <t>"Потери" 5%</t>
  </si>
  <si>
    <t>"Водоснабжение"</t>
  </si>
  <si>
    <t>Тариф за руб./м3</t>
  </si>
  <si>
    <t>Тариф на услуги водоснабжения для потребителей членов СНП (по приборам учета)</t>
  </si>
  <si>
    <t xml:space="preserve">Справочно: </t>
  </si>
  <si>
    <t>Тариф услуги водоснабжения для потребителей ООО «Уралводоканал» (Добрянский район), с 01 января 2012 года по 30 июня 2012 года включительно на  (Постановление РЭК от 29.11.2011 № 197-в)</t>
  </si>
  <si>
    <t xml:space="preserve">Техническая вода с водозабора п.Н.Ляды постановлению РЭК Пермского края
от 31.01.2012 № 8-в
</t>
  </si>
  <si>
    <r>
      <t xml:space="preserve">Целевой единоразовый взнос на благоустройство СНП                                                                         </t>
    </r>
    <r>
      <rPr>
        <i/>
        <sz val="10"/>
        <rFont val="Times New Roman"/>
        <family val="1"/>
      </rPr>
      <t xml:space="preserve"> (оплата вступительного взноса в раземер 3000,00 руб. не предполагается)</t>
    </r>
  </si>
  <si>
    <r>
      <t>1.</t>
    </r>
    <r>
      <rPr>
        <sz val="10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 xml:space="preserve">тариф для лиц, оплативших вступительный взнос в размере 3000,00 руб. до 20 мая 2012 г. (вкл.) </t>
    </r>
    <r>
      <rPr>
        <sz val="10"/>
        <rFont val="Times New Roman"/>
        <family val="1"/>
      </rPr>
      <t xml:space="preserve">                                                                                      оплачивают только те члены СНП, которые подали заявление на вступление и оплатили вступительный взнос до 20 мая 2012 г.                  (</t>
    </r>
    <r>
      <rPr>
        <b/>
        <sz val="10"/>
        <rFont val="Times New Roman"/>
        <family val="1"/>
      </rPr>
      <t>порядок расчета: Sучастка (кв.м.)*тариф (руб./кв.м.) - 3000,00 руб.)</t>
    </r>
  </si>
  <si>
    <r>
      <t>2</t>
    </r>
    <r>
      <rPr>
        <sz val="10"/>
        <rFont val="Times New Roman"/>
        <family val="1"/>
      </rPr>
      <t>.</t>
    </r>
    <r>
      <rPr>
        <b/>
        <i/>
        <sz val="12"/>
        <rFont val="Times New Roman"/>
        <family val="1"/>
      </rPr>
      <t xml:space="preserve"> тариф для лиц, вступающих и оплачивающих вступительный взнос после 20 мая 2012 г.  </t>
    </r>
    <r>
      <rPr>
        <sz val="10"/>
        <rFont val="Times New Roman"/>
        <family val="1"/>
      </rPr>
      <t xml:space="preserve">                               оплачивают лица, которые либо не вступили в члены СНП, либо вступили (подали заявление), но не оплатили вступительный взнос в размере 3000,00 руб.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(порядок расчета Sучастка (кв.м.)*тариф (руб./кв.м.)</t>
    </r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</si>
</sst>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%"/>
    <numFmt numFmtId="166" formatCode="0.000%"/>
    <numFmt numFmtId="167" formatCode="0.000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[$-419]mmmm\ yyyy;@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_ ;[Red]\-0.00\ "/>
    <numFmt numFmtId="191" formatCode="#,##0.00_ ;[Red]\-#,##0.00\ "/>
    <numFmt numFmtId="192" formatCode="mmm/yyyy"/>
    <numFmt numFmtId="193" formatCode="[$-419]mmmm;@"/>
    <numFmt numFmtId="194" formatCode="#,##0.00;[Red]\-#,##0.00"/>
    <numFmt numFmtId="195" formatCode="0.00;[Red]\-0.00"/>
    <numFmt numFmtId="196" formatCode="mmmm\ yy"/>
    <numFmt numFmtId="197" formatCode="0.0"/>
    <numFmt numFmtId="198" formatCode="dd\ mmm\ yy"/>
    <numFmt numFmtId="199" formatCode="d\ mmm\ yy"/>
    <numFmt numFmtId="200" formatCode="dd/mm/yy"/>
    <numFmt numFmtId="201" formatCode="d/m/yyyy"/>
    <numFmt numFmtId="202" formatCode="#,##0_ ;[Red]\-#,##0\ "/>
    <numFmt numFmtId="203" formatCode="#,##0.00&quot;р.&quot;"/>
    <numFmt numFmtId="204" formatCode="[$-F800]dddd\,\ mmmm\ dd\,\ yyyy"/>
    <numFmt numFmtId="205" formatCode="d\ mmmm\,\ yyyy"/>
    <numFmt numFmtId="206" formatCode="#,##0.000"/>
    <numFmt numFmtId="207" formatCode="#,##0.0000"/>
    <numFmt numFmtId="208" formatCode="#,##0&quot;р.&quot;"/>
    <numFmt numFmtId="209" formatCode="_-* #,##0.0_р_._-;\-* #,##0.0_р_._-;_-* &quot;-&quot;??_р_._-;_-@_-"/>
    <numFmt numFmtId="210" formatCode="_-* #,##0_р_._-;\-* #,##0_р_._-;_-* &quot;-&quot;??_р_._-;_-@_-"/>
    <numFmt numFmtId="211" formatCode="#,##0.0"/>
    <numFmt numFmtId="212" formatCode="0.0000000"/>
    <numFmt numFmtId="213" formatCode="0.000000"/>
    <numFmt numFmtId="214" formatCode="0.00000"/>
    <numFmt numFmtId="215" formatCode="0.00_ ;\-0.00\ "/>
    <numFmt numFmtId="216" formatCode="000000"/>
    <numFmt numFmtId="217" formatCode="#,##0.00_р_.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3">
    <xf numFmtId="0" fontId="0" fillId="0" borderId="0" xfId="0" applyAlignment="1">
      <alignment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left"/>
    </xf>
    <xf numFmtId="4" fontId="20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0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/>
    </xf>
    <xf numFmtId="3" fontId="22" fillId="0" borderId="24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3" fontId="26" fillId="0" borderId="0" xfId="0" applyNumberFormat="1" applyFont="1" applyBorder="1" applyAlignment="1">
      <alignment horizontal="right" vertical="center"/>
    </xf>
    <xf numFmtId="0" fontId="26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 horizontal="right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4" fontId="29" fillId="0" borderId="29" xfId="0" applyNumberFormat="1" applyFont="1" applyBorder="1" applyAlignment="1">
      <alignment horizontal="center" wrapText="1"/>
    </xf>
    <xf numFmtId="4" fontId="20" fillId="0" borderId="29" xfId="0" applyNumberFormat="1" applyFont="1" applyBorder="1" applyAlignment="1">
      <alignment horizont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165" fontId="22" fillId="0" borderId="18" xfId="0" applyNumberFormat="1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3" fontId="22" fillId="0" borderId="19" xfId="0" applyNumberFormat="1" applyFont="1" applyFill="1" applyBorder="1" applyAlignment="1">
      <alignment horizontal="right" vertical="center"/>
    </xf>
    <xf numFmtId="4" fontId="29" fillId="0" borderId="31" xfId="0" applyNumberFormat="1" applyFont="1" applyBorder="1" applyAlignment="1">
      <alignment horizontal="center" wrapText="1"/>
    </xf>
    <xf numFmtId="203" fontId="22" fillId="0" borderId="32" xfId="0" applyNumberFormat="1" applyFont="1" applyBorder="1" applyAlignment="1">
      <alignment horizontal="center" vertical="center"/>
    </xf>
    <xf numFmtId="203" fontId="22" fillId="0" borderId="31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/>
    </xf>
    <xf numFmtId="203" fontId="20" fillId="0" borderId="0" xfId="0" applyNumberFormat="1" applyFont="1" applyAlignment="1">
      <alignment/>
    </xf>
    <xf numFmtId="0" fontId="20" fillId="0" borderId="21" xfId="0" applyFont="1" applyBorder="1" applyAlignment="1">
      <alignment horizontal="left" vertical="center" wrapText="1"/>
    </xf>
    <xf numFmtId="0" fontId="20" fillId="0" borderId="33" xfId="0" applyFont="1" applyBorder="1" applyAlignment="1">
      <alignment horizontal="left" vertical="center" wrapText="1"/>
    </xf>
    <xf numFmtId="165" fontId="22" fillId="0" borderId="23" xfId="0" applyNumberFormat="1" applyFont="1" applyFill="1" applyBorder="1" applyAlignment="1">
      <alignment horizontal="right" vertical="center"/>
    </xf>
    <xf numFmtId="3" fontId="22" fillId="0" borderId="23" xfId="0" applyNumberFormat="1" applyFont="1" applyFill="1" applyBorder="1" applyAlignment="1">
      <alignment horizontal="right" vertical="center"/>
    </xf>
    <xf numFmtId="3" fontId="22" fillId="0" borderId="24" xfId="0" applyNumberFormat="1" applyFont="1" applyFill="1" applyBorder="1" applyAlignment="1">
      <alignment horizontal="right" vertical="center"/>
    </xf>
    <xf numFmtId="0" fontId="20" fillId="0" borderId="34" xfId="0" applyFont="1" applyBorder="1" applyAlignment="1">
      <alignment/>
    </xf>
    <xf numFmtId="0" fontId="20" fillId="0" borderId="35" xfId="0" applyFont="1" applyBorder="1" applyAlignment="1">
      <alignment/>
    </xf>
    <xf numFmtId="0" fontId="28" fillId="0" borderId="35" xfId="0" applyFont="1" applyBorder="1" applyAlignment="1">
      <alignment horizontal="right"/>
    </xf>
    <xf numFmtId="3" fontId="28" fillId="0" borderId="34" xfId="0" applyNumberFormat="1" applyFont="1" applyBorder="1" applyAlignment="1">
      <alignment/>
    </xf>
    <xf numFmtId="3" fontId="22" fillId="0" borderId="36" xfId="0" applyNumberFormat="1" applyFont="1" applyBorder="1" applyAlignment="1">
      <alignment horizontal="right" vertical="center"/>
    </xf>
    <xf numFmtId="203" fontId="22" fillId="0" borderId="37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165" fontId="22" fillId="0" borderId="18" xfId="0" applyNumberFormat="1" applyFont="1" applyBorder="1" applyAlignment="1">
      <alignment horizontal="right" vertical="center"/>
    </xf>
    <xf numFmtId="3" fontId="22" fillId="0" borderId="18" xfId="0" applyNumberFormat="1" applyFont="1" applyBorder="1" applyAlignment="1">
      <alignment horizontal="right" vertical="center"/>
    </xf>
    <xf numFmtId="3" fontId="22" fillId="0" borderId="19" xfId="0" applyNumberFormat="1" applyFont="1" applyBorder="1" applyAlignment="1">
      <alignment horizontal="right" vertical="center"/>
    </xf>
    <xf numFmtId="203" fontId="22" fillId="0" borderId="38" xfId="0" applyNumberFormat="1" applyFont="1" applyBorder="1" applyAlignment="1">
      <alignment horizontal="right" vertical="center"/>
    </xf>
    <xf numFmtId="0" fontId="28" fillId="0" borderId="39" xfId="0" applyFont="1" applyBorder="1" applyAlignment="1">
      <alignment horizontal="left"/>
    </xf>
    <xf numFmtId="0" fontId="28" fillId="0" borderId="40" xfId="0" applyFont="1" applyBorder="1" applyAlignment="1">
      <alignment horizontal="left"/>
    </xf>
    <xf numFmtId="0" fontId="28" fillId="0" borderId="41" xfId="0" applyFont="1" applyBorder="1" applyAlignment="1">
      <alignment horizontal="left"/>
    </xf>
    <xf numFmtId="3" fontId="22" fillId="0" borderId="42" xfId="0" applyNumberFormat="1" applyFont="1" applyBorder="1" applyAlignment="1">
      <alignment horizontal="right" vertical="center"/>
    </xf>
    <xf numFmtId="203" fontId="28" fillId="0" borderId="43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165" fontId="22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right" vertical="center"/>
    </xf>
    <xf numFmtId="203" fontId="22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wrapText="1"/>
    </xf>
    <xf numFmtId="0" fontId="23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4" fontId="20" fillId="0" borderId="46" xfId="0" applyNumberFormat="1" applyFont="1" applyBorder="1" applyAlignment="1">
      <alignment horizontal="center" wrapText="1"/>
    </xf>
    <xf numFmtId="0" fontId="20" fillId="0" borderId="47" xfId="0" applyFont="1" applyBorder="1" applyAlignment="1">
      <alignment horizontal="center" wrapText="1"/>
    </xf>
    <xf numFmtId="4" fontId="20" fillId="0" borderId="38" xfId="0" applyNumberFormat="1" applyFont="1" applyBorder="1" applyAlignment="1">
      <alignment horizontal="center" wrapText="1"/>
    </xf>
    <xf numFmtId="165" fontId="20" fillId="0" borderId="18" xfId="0" applyNumberFormat="1" applyFont="1" applyBorder="1" applyAlignment="1">
      <alignment horizontal="right" vertical="center"/>
    </xf>
    <xf numFmtId="3" fontId="20" fillId="0" borderId="18" xfId="0" applyNumberFormat="1" applyFont="1" applyBorder="1" applyAlignment="1">
      <alignment horizontal="right" vertical="center"/>
    </xf>
    <xf numFmtId="3" fontId="20" fillId="0" borderId="19" xfId="0" applyNumberFormat="1" applyFont="1" applyBorder="1" applyAlignment="1">
      <alignment horizontal="right" vertical="center"/>
    </xf>
    <xf numFmtId="203" fontId="20" fillId="0" borderId="38" xfId="0" applyNumberFormat="1" applyFont="1" applyBorder="1" applyAlignment="1">
      <alignment horizontal="right" vertical="center"/>
    </xf>
    <xf numFmtId="0" fontId="20" fillId="0" borderId="39" xfId="0" applyFont="1" applyBorder="1" applyAlignment="1">
      <alignment horizontal="right"/>
    </xf>
    <xf numFmtId="0" fontId="20" fillId="0" borderId="40" xfId="0" applyFont="1" applyBorder="1" applyAlignment="1">
      <alignment horizontal="right"/>
    </xf>
    <xf numFmtId="0" fontId="20" fillId="0" borderId="41" xfId="0" applyFont="1" applyBorder="1" applyAlignment="1">
      <alignment horizontal="right"/>
    </xf>
    <xf numFmtId="3" fontId="20" fillId="0" borderId="42" xfId="0" applyNumberFormat="1" applyFont="1" applyBorder="1" applyAlignment="1">
      <alignment horizontal="right" vertical="center"/>
    </xf>
    <xf numFmtId="203" fontId="20" fillId="0" borderId="43" xfId="0" applyNumberFormat="1" applyFont="1" applyBorder="1" applyAlignment="1">
      <alignment/>
    </xf>
    <xf numFmtId="0" fontId="28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203" fontId="28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203" fontId="22" fillId="0" borderId="43" xfId="0" applyNumberFormat="1" applyFont="1" applyBorder="1" applyAlignment="1">
      <alignment horizontal="right" vertical="center"/>
    </xf>
    <xf numFmtId="203" fontId="25" fillId="0" borderId="43" xfId="0" applyNumberFormat="1" applyFont="1" applyBorder="1" applyAlignment="1">
      <alignment horizontal="right" vertical="center"/>
    </xf>
    <xf numFmtId="0" fontId="25" fillId="0" borderId="0" xfId="0" applyFont="1" applyFill="1" applyBorder="1" applyAlignment="1">
      <alignment horizontal="right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4" fontId="20" fillId="0" borderId="53" xfId="0" applyNumberFormat="1" applyFont="1" applyBorder="1" applyAlignment="1">
      <alignment horizontal="center" wrapText="1"/>
    </xf>
    <xf numFmtId="0" fontId="20" fillId="0" borderId="54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55" xfId="0" applyFont="1" applyFill="1" applyBorder="1" applyAlignment="1">
      <alignment horizontal="left" vertical="center" wrapText="1"/>
    </xf>
    <xf numFmtId="4" fontId="20" fillId="0" borderId="56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 horizontal="left" vertical="center" wrapText="1"/>
    </xf>
    <xf numFmtId="0" fontId="20" fillId="0" borderId="30" xfId="0" applyFont="1" applyFill="1" applyBorder="1" applyAlignment="1">
      <alignment/>
    </xf>
    <xf numFmtId="0" fontId="20" fillId="0" borderId="57" xfId="0" applyFont="1" applyFill="1" applyBorder="1" applyAlignment="1">
      <alignment/>
    </xf>
    <xf numFmtId="4" fontId="20" fillId="0" borderId="38" xfId="0" applyNumberFormat="1" applyFont="1" applyFill="1" applyBorder="1" applyAlignment="1">
      <alignment horizontal="right" vertical="center"/>
    </xf>
    <xf numFmtId="0" fontId="20" fillId="0" borderId="39" xfId="0" applyFont="1" applyFill="1" applyBorder="1" applyAlignment="1">
      <alignment/>
    </xf>
    <xf numFmtId="0" fontId="20" fillId="0" borderId="40" xfId="0" applyFont="1" applyFill="1" applyBorder="1" applyAlignment="1">
      <alignment/>
    </xf>
    <xf numFmtId="0" fontId="20" fillId="0" borderId="50" xfId="0" applyFont="1" applyFill="1" applyBorder="1" applyAlignment="1">
      <alignment/>
    </xf>
    <xf numFmtId="4" fontId="20" fillId="0" borderId="43" xfId="0" applyNumberFormat="1" applyFont="1" applyFill="1" applyBorder="1" applyAlignment="1">
      <alignment/>
    </xf>
    <xf numFmtId="4" fontId="20" fillId="0" borderId="0" xfId="0" applyNumberFormat="1" applyFont="1" applyFill="1" applyAlignment="1">
      <alignment horizontal="right"/>
    </xf>
    <xf numFmtId="0" fontId="21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20" fillId="0" borderId="43" xfId="0" applyNumberFormat="1" applyFont="1" applyBorder="1" applyAlignment="1">
      <alignment horizontal="center" wrapText="1"/>
    </xf>
    <xf numFmtId="0" fontId="20" fillId="0" borderId="58" xfId="0" applyFont="1" applyBorder="1" applyAlignment="1">
      <alignment horizontal="center" vertical="center"/>
    </xf>
    <xf numFmtId="0" fontId="20" fillId="0" borderId="49" xfId="0" applyFont="1" applyBorder="1" applyAlignment="1">
      <alignment horizontal="left" vertical="center" wrapText="1"/>
    </xf>
    <xf numFmtId="0" fontId="20" fillId="0" borderId="40" xfId="0" applyFont="1" applyBorder="1" applyAlignment="1">
      <alignment horizontal="left" vertical="center" wrapText="1"/>
    </xf>
    <xf numFmtId="0" fontId="20" fillId="0" borderId="50" xfId="0" applyFont="1" applyBorder="1" applyAlignment="1">
      <alignment horizontal="left" vertical="center" wrapText="1"/>
    </xf>
    <xf numFmtId="4" fontId="20" fillId="0" borderId="37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wrapText="1"/>
    </xf>
    <xf numFmtId="4" fontId="22" fillId="0" borderId="0" xfId="0" applyNumberFormat="1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lga\Local%20Settings\Temporary%20Internet%20Files\OLK10\&#1057;&#1084;&#1077;&#1090;&#1072;%20&#1076;&#1086;&#1093;&#1086;&#1076;&#1086;&#1074;%202012%2005%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е"/>
      <sheetName val="Вольнов С.Н."/>
      <sheetName val="Сод. и рем."/>
      <sheetName val="Лист2"/>
      <sheetName val="расх. прош"/>
      <sheetName val="Шт.расп."/>
    </sheetNames>
    <sheetDataSet>
      <sheetData sheetId="4">
        <row r="10">
          <cell r="F10">
            <v>57418.69</v>
          </cell>
        </row>
        <row r="17">
          <cell r="F17">
            <v>550000</v>
          </cell>
        </row>
      </sheetData>
      <sheetData sheetId="5">
        <row r="10">
          <cell r="G10">
            <v>45920.1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showZeros="0" tabSelected="1" workbookViewId="0" topLeftCell="A25">
      <selection activeCell="B38" sqref="B38:F38"/>
    </sheetView>
  </sheetViews>
  <sheetFormatPr defaultColWidth="9.00390625" defaultRowHeight="12.75" outlineLevelRow="1" outlineLevelCol="1"/>
  <cols>
    <col min="1" max="1" width="6.25390625" style="2" customWidth="1"/>
    <col min="2" max="2" width="15.00390625" style="2" customWidth="1"/>
    <col min="3" max="3" width="35.625" style="2" customWidth="1"/>
    <col min="4" max="4" width="10.125" style="4" customWidth="1"/>
    <col min="5" max="5" width="10.625" style="2" bestFit="1" customWidth="1"/>
    <col min="6" max="6" width="10.875" style="2" customWidth="1"/>
    <col min="7" max="7" width="17.25390625" style="2" hidden="1" customWidth="1" outlineLevel="1"/>
    <col min="8" max="8" width="12.375" style="2" customWidth="1" collapsed="1"/>
    <col min="9" max="9" width="0" style="2" hidden="1" customWidth="1"/>
    <col min="10" max="16384" width="9.125" style="2" customWidth="1"/>
  </cols>
  <sheetData>
    <row r="1" spans="1:10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6" ht="21" thickBot="1">
      <c r="A2" s="3" t="s">
        <v>1</v>
      </c>
      <c r="F2" s="5"/>
    </row>
    <row r="3" spans="1:5" s="11" customFormat="1" ht="15.75">
      <c r="A3" s="6" t="s">
        <v>2</v>
      </c>
      <c r="B3" s="7" t="s">
        <v>3</v>
      </c>
      <c r="C3" s="8"/>
      <c r="D3" s="9" t="s">
        <v>4</v>
      </c>
      <c r="E3" s="10" t="s">
        <v>5</v>
      </c>
    </row>
    <row r="4" spans="1:5" s="17" customFormat="1" ht="34.5" customHeight="1">
      <c r="A4" s="12">
        <v>1</v>
      </c>
      <c r="B4" s="13" t="s">
        <v>6</v>
      </c>
      <c r="C4" s="14"/>
      <c r="D4" s="15" t="s">
        <v>7</v>
      </c>
      <c r="E4" s="16">
        <f>44+100</f>
        <v>144</v>
      </c>
    </row>
    <row r="5" spans="1:5" s="17" customFormat="1" ht="39.75" customHeight="1" thickBot="1">
      <c r="A5" s="18">
        <v>2</v>
      </c>
      <c r="B5" s="19" t="s">
        <v>8</v>
      </c>
      <c r="C5" s="20"/>
      <c r="D5" s="21" t="s">
        <v>9</v>
      </c>
      <c r="E5" s="22">
        <f>70098+105341-(4286+2343+3067+3331)</f>
        <v>162412</v>
      </c>
    </row>
    <row r="6" spans="2:6" ht="10.5" customHeight="1">
      <c r="B6" s="23"/>
      <c r="C6" s="23"/>
      <c r="D6" s="23"/>
      <c r="E6" s="23"/>
      <c r="F6" s="24"/>
    </row>
    <row r="7" spans="1:8" ht="20.25" customHeight="1">
      <c r="A7" s="25" t="s">
        <v>10</v>
      </c>
      <c r="B7" s="25"/>
      <c r="C7" s="25"/>
      <c r="D7" s="25"/>
      <c r="E7" s="25"/>
      <c r="F7" s="25"/>
      <c r="G7" s="25"/>
      <c r="H7" s="25"/>
    </row>
    <row r="8" spans="1:4" s="27" customFormat="1" ht="16.5" thickBot="1">
      <c r="A8" s="26" t="s">
        <v>11</v>
      </c>
      <c r="D8" s="28"/>
    </row>
    <row r="9" spans="1:8" s="11" customFormat="1" ht="38.25" customHeight="1">
      <c r="A9" s="6" t="s">
        <v>2</v>
      </c>
      <c r="B9" s="29" t="s">
        <v>12</v>
      </c>
      <c r="C9" s="30"/>
      <c r="D9" s="31" t="s">
        <v>13</v>
      </c>
      <c r="E9" s="31" t="s">
        <v>14</v>
      </c>
      <c r="F9" s="32" t="s">
        <v>15</v>
      </c>
      <c r="G9" s="33" t="s">
        <v>16</v>
      </c>
      <c r="H9" s="34" t="s">
        <v>17</v>
      </c>
    </row>
    <row r="10" spans="1:8" ht="32.25" customHeight="1">
      <c r="A10" s="12">
        <v>1</v>
      </c>
      <c r="B10" s="35" t="s">
        <v>18</v>
      </c>
      <c r="C10" s="36"/>
      <c r="D10" s="37">
        <f aca="true" t="shared" si="0" ref="D10:D17">F10/F$18</f>
        <v>0.08886554889765824</v>
      </c>
      <c r="E10" s="38"/>
      <c r="F10" s="39">
        <f>'[1]расх. прош'!F10</f>
        <v>57418.69</v>
      </c>
      <c r="G10" s="40"/>
      <c r="H10" s="41">
        <f>F18/E5/6</f>
        <v>0.6630564244021376</v>
      </c>
    </row>
    <row r="11" spans="1:8" ht="41.25" customHeight="1">
      <c r="A11" s="12">
        <v>2</v>
      </c>
      <c r="B11" s="35" t="s">
        <v>19</v>
      </c>
      <c r="C11" s="36"/>
      <c r="D11" s="37">
        <f t="shared" si="0"/>
        <v>0.4264167181733358</v>
      </c>
      <c r="E11" s="38">
        <f>'[1]Шт.расп.'!G10</f>
        <v>45920.1</v>
      </c>
      <c r="F11" s="39">
        <f aca="true" t="shared" si="1" ref="F11:F17">E11*6</f>
        <v>275520.6</v>
      </c>
      <c r="G11" s="41">
        <f>F18/E4/6</f>
        <v>747.8355555555554</v>
      </c>
      <c r="H11" s="42"/>
    </row>
    <row r="12" spans="1:8" ht="15.75" customHeight="1">
      <c r="A12" s="12">
        <v>3</v>
      </c>
      <c r="B12" s="35" t="s">
        <v>20</v>
      </c>
      <c r="C12" s="43"/>
      <c r="D12" s="37">
        <f t="shared" si="0"/>
        <v>0.009286058135181236</v>
      </c>
      <c r="E12" s="38">
        <f>1000</f>
        <v>1000</v>
      </c>
      <c r="F12" s="39">
        <f t="shared" si="1"/>
        <v>6000</v>
      </c>
      <c r="G12" s="42"/>
      <c r="H12" s="42"/>
    </row>
    <row r="13" spans="1:8" ht="19.5" customHeight="1">
      <c r="A13" s="12">
        <v>4</v>
      </c>
      <c r="B13" s="35" t="s">
        <v>21</v>
      </c>
      <c r="C13" s="36"/>
      <c r="D13" s="37">
        <f t="shared" si="0"/>
        <v>0.27858174405543706</v>
      </c>
      <c r="E13" s="38">
        <v>30000</v>
      </c>
      <c r="F13" s="39">
        <f t="shared" si="1"/>
        <v>180000</v>
      </c>
      <c r="G13" s="42"/>
      <c r="H13" s="42"/>
    </row>
    <row r="14" spans="1:9" ht="20.25" customHeight="1">
      <c r="A14" s="12">
        <v>5</v>
      </c>
      <c r="B14" s="35" t="s">
        <v>22</v>
      </c>
      <c r="C14" s="36"/>
      <c r="D14" s="37">
        <f t="shared" si="0"/>
        <v>0.10928037506760252</v>
      </c>
      <c r="E14" s="38">
        <f>(38*0.25*12)*31*1.85*1.8</f>
        <v>11768.220000000001</v>
      </c>
      <c r="F14" s="39">
        <f t="shared" si="1"/>
        <v>70609.32</v>
      </c>
      <c r="G14" s="42"/>
      <c r="H14" s="42"/>
      <c r="I14" s="44">
        <f>H10</f>
        <v>0.6630564244021376</v>
      </c>
    </row>
    <row r="15" spans="1:9" ht="20.25" customHeight="1">
      <c r="A15" s="12">
        <v>6</v>
      </c>
      <c r="B15" s="35" t="s">
        <v>23</v>
      </c>
      <c r="C15" s="36"/>
      <c r="D15" s="37">
        <f t="shared" si="0"/>
        <v>0.07428846508144989</v>
      </c>
      <c r="E15" s="38">
        <v>8000</v>
      </c>
      <c r="F15" s="39">
        <f t="shared" si="1"/>
        <v>48000</v>
      </c>
      <c r="G15" s="42"/>
      <c r="H15" s="42"/>
      <c r="I15" s="44"/>
    </row>
    <row r="16" spans="1:8" ht="15.75">
      <c r="A16" s="12">
        <v>7</v>
      </c>
      <c r="B16" s="35" t="s">
        <v>24</v>
      </c>
      <c r="C16" s="36"/>
      <c r="D16" s="37">
        <f t="shared" si="0"/>
        <v>0.009286058135181236</v>
      </c>
      <c r="E16" s="38">
        <v>1000</v>
      </c>
      <c r="F16" s="39">
        <f t="shared" si="1"/>
        <v>6000</v>
      </c>
      <c r="G16" s="42"/>
      <c r="H16" s="42"/>
    </row>
    <row r="17" spans="1:8" ht="16.5" thickBot="1">
      <c r="A17" s="18">
        <v>8</v>
      </c>
      <c r="B17" s="45" t="s">
        <v>25</v>
      </c>
      <c r="C17" s="46"/>
      <c r="D17" s="47">
        <f t="shared" si="0"/>
        <v>0.09286058135181235</v>
      </c>
      <c r="E17" s="48">
        <v>10000</v>
      </c>
      <c r="F17" s="49">
        <f t="shared" si="1"/>
        <v>60000</v>
      </c>
      <c r="G17" s="42"/>
      <c r="H17" s="42"/>
    </row>
    <row r="18" spans="1:8" ht="19.5" customHeight="1" thickBot="1">
      <c r="A18" s="50"/>
      <c r="B18" s="51"/>
      <c r="C18" s="51"/>
      <c r="D18" s="52"/>
      <c r="E18" s="53"/>
      <c r="F18" s="54">
        <f>SUM(F11:F17)</f>
        <v>646129.9199999999</v>
      </c>
      <c r="G18" s="55"/>
      <c r="H18" s="55"/>
    </row>
    <row r="19" spans="1:4" s="27" customFormat="1" ht="15.75">
      <c r="A19" s="26" t="s">
        <v>26</v>
      </c>
      <c r="D19" s="28"/>
    </row>
    <row r="20" spans="1:8" ht="16.5" thickBot="1">
      <c r="A20" s="12">
        <v>9</v>
      </c>
      <c r="B20" s="56" t="s">
        <v>27</v>
      </c>
      <c r="C20" s="57"/>
      <c r="D20" s="58">
        <f>F20/F$31</f>
        <v>0.2833333333333333</v>
      </c>
      <c r="E20" s="59">
        <f>1700*30</f>
        <v>51000</v>
      </c>
      <c r="F20" s="60">
        <f>E20*6</f>
        <v>306000</v>
      </c>
      <c r="G20" s="61">
        <f>F20/E$4/6</f>
        <v>354.1666666666667</v>
      </c>
      <c r="H20" s="61">
        <f>F20/E$5/6</f>
        <v>0.3140162056990863</v>
      </c>
    </row>
    <row r="21" spans="1:8" ht="19.5" thickBot="1">
      <c r="A21" s="62" t="s">
        <v>28</v>
      </c>
      <c r="B21" s="63"/>
      <c r="C21" s="63"/>
      <c r="D21" s="63"/>
      <c r="E21" s="64"/>
      <c r="F21" s="65">
        <f>SUM(F18:F20)</f>
        <v>952129.9199999999</v>
      </c>
      <c r="G21" s="66">
        <f>SUM(G1:G20)</f>
        <v>1102.0022222222221</v>
      </c>
      <c r="H21" s="66">
        <f>SUM(H10:H20)</f>
        <v>0.9770726301012239</v>
      </c>
    </row>
    <row r="22" spans="1:8" s="72" customFormat="1" ht="15.75">
      <c r="A22" s="67"/>
      <c r="B22" s="68"/>
      <c r="C22" s="68"/>
      <c r="D22" s="69"/>
      <c r="E22" s="70"/>
      <c r="F22" s="70"/>
      <c r="G22" s="71"/>
      <c r="H22" s="71"/>
    </row>
    <row r="23" spans="1:20" s="72" customFormat="1" ht="19.5" customHeight="1">
      <c r="A23" s="73" t="s">
        <v>29</v>
      </c>
      <c r="B23" s="68"/>
      <c r="C23" s="68"/>
      <c r="D23" s="69"/>
      <c r="E23" s="70"/>
      <c r="F23" s="70"/>
      <c r="G23" s="71"/>
      <c r="H23" s="71"/>
      <c r="T23" s="2"/>
    </row>
    <row r="24" spans="1:20" s="72" customFormat="1" ht="6" customHeight="1">
      <c r="A24" s="73"/>
      <c r="B24" s="68"/>
      <c r="C24" s="68"/>
      <c r="D24" s="69"/>
      <c r="E24" s="70"/>
      <c r="F24" s="70"/>
      <c r="G24" s="71"/>
      <c r="H24" s="71"/>
      <c r="T24" s="2"/>
    </row>
    <row r="25" spans="1:20" s="72" customFormat="1" ht="41.25" customHeight="1">
      <c r="A25" s="74" t="s">
        <v>48</v>
      </c>
      <c r="B25" s="74"/>
      <c r="C25" s="74"/>
      <c r="D25" s="74"/>
      <c r="E25" s="74"/>
      <c r="F25" s="74"/>
      <c r="G25" s="74"/>
      <c r="H25" s="74"/>
      <c r="I25" s="74"/>
      <c r="J25" s="74"/>
      <c r="T25" s="2"/>
    </row>
    <row r="26" spans="1:8" s="11" customFormat="1" ht="38.25">
      <c r="A26" s="75" t="s">
        <v>2</v>
      </c>
      <c r="B26" s="76" t="s">
        <v>12</v>
      </c>
      <c r="C26" s="77"/>
      <c r="D26" s="78" t="s">
        <v>13</v>
      </c>
      <c r="E26" s="78" t="s">
        <v>14</v>
      </c>
      <c r="F26" s="79" t="s">
        <v>15</v>
      </c>
      <c r="G26" s="80" t="s">
        <v>30</v>
      </c>
      <c r="H26" s="80" t="s">
        <v>31</v>
      </c>
    </row>
    <row r="27" spans="1:8" ht="19.5" customHeight="1">
      <c r="A27" s="12">
        <v>1</v>
      </c>
      <c r="B27" s="35" t="s">
        <v>32</v>
      </c>
      <c r="C27" s="36"/>
      <c r="D27" s="81">
        <f>F27/F$31</f>
        <v>0.027777777777777776</v>
      </c>
      <c r="E27" s="82"/>
      <c r="F27" s="83">
        <v>30000</v>
      </c>
      <c r="G27" s="84">
        <f>F27/E$4</f>
        <v>208.33333333333334</v>
      </c>
      <c r="H27" s="84">
        <f>F27/E$5</f>
        <v>0.18471541511710957</v>
      </c>
    </row>
    <row r="28" spans="1:8" ht="19.5" customHeight="1">
      <c r="A28" s="12">
        <v>2</v>
      </c>
      <c r="B28" s="35" t="s">
        <v>33</v>
      </c>
      <c r="C28" s="36"/>
      <c r="D28" s="81">
        <f>F28/F$31</f>
        <v>0.23148148148148148</v>
      </c>
      <c r="E28" s="82"/>
      <c r="F28" s="83">
        <f>250000</f>
        <v>250000</v>
      </c>
      <c r="G28" s="84">
        <f>F28/E$4</f>
        <v>1736.111111111111</v>
      </c>
      <c r="H28" s="84">
        <f>F28/E$5</f>
        <v>1.5392951259759131</v>
      </c>
    </row>
    <row r="29" spans="1:8" ht="32.25" customHeight="1">
      <c r="A29" s="12">
        <v>3</v>
      </c>
      <c r="B29" s="35" t="s">
        <v>34</v>
      </c>
      <c r="C29" s="36"/>
      <c r="D29" s="81">
        <f>F29/F$31</f>
        <v>0.5092592592592593</v>
      </c>
      <c r="E29" s="82"/>
      <c r="F29" s="83">
        <f>'[1]расх. прош'!F17</f>
        <v>550000</v>
      </c>
      <c r="G29" s="84">
        <f>F29/E$4</f>
        <v>3819.4444444444443</v>
      </c>
      <c r="H29" s="84">
        <f>F29/E$5</f>
        <v>3.3864492771470087</v>
      </c>
    </row>
    <row r="30" spans="1:8" ht="19.5" customHeight="1" thickBot="1">
      <c r="A30" s="12">
        <v>4</v>
      </c>
      <c r="B30" s="35" t="s">
        <v>35</v>
      </c>
      <c r="C30" s="36"/>
      <c r="D30" s="81">
        <f>F30/F$31</f>
        <v>0.23148148148148148</v>
      </c>
      <c r="E30" s="82"/>
      <c r="F30" s="83">
        <v>250000</v>
      </c>
      <c r="G30" s="84">
        <f>F30/E$4</f>
        <v>1736.111111111111</v>
      </c>
      <c r="H30" s="84">
        <f>F30/E$5</f>
        <v>1.5392951259759131</v>
      </c>
    </row>
    <row r="31" spans="1:8" ht="13.5" thickBot="1">
      <c r="A31" s="85" t="s">
        <v>36</v>
      </c>
      <c r="B31" s="86"/>
      <c r="C31" s="86"/>
      <c r="D31" s="86"/>
      <c r="E31" s="87"/>
      <c r="F31" s="88">
        <f>SUM(F27:F30)</f>
        <v>1080000</v>
      </c>
      <c r="G31" s="89">
        <f>SUM(G11:G30)</f>
        <v>9704.004444444445</v>
      </c>
      <c r="H31" s="89">
        <f>SUM(H27:H30)</f>
        <v>6.649754944215944</v>
      </c>
    </row>
    <row r="32" spans="1:8" ht="8.25" customHeight="1">
      <c r="A32" s="72"/>
      <c r="B32" s="72"/>
      <c r="C32" s="72"/>
      <c r="D32" s="90"/>
      <c r="E32" s="91"/>
      <c r="F32" s="70"/>
      <c r="G32" s="92"/>
      <c r="H32" s="92"/>
    </row>
    <row r="33" spans="1:10" ht="53.25" customHeight="1" thickBot="1">
      <c r="A33" s="74" t="s">
        <v>49</v>
      </c>
      <c r="B33" s="93"/>
      <c r="C33" s="93"/>
      <c r="D33" s="93"/>
      <c r="E33" s="93"/>
      <c r="F33" s="93"/>
      <c r="G33" s="93"/>
      <c r="H33" s="93"/>
      <c r="I33" s="93"/>
      <c r="J33" s="93"/>
    </row>
    <row r="34" spans="1:8" ht="30.75" customHeight="1" thickBot="1">
      <c r="A34" s="94">
        <v>5</v>
      </c>
      <c r="B34" s="95" t="s">
        <v>47</v>
      </c>
      <c r="C34" s="96"/>
      <c r="D34" s="96"/>
      <c r="E34" s="96"/>
      <c r="F34" s="97"/>
      <c r="G34" s="98">
        <f>F34/E$4/6</f>
        <v>0</v>
      </c>
      <c r="H34" s="99">
        <v>10</v>
      </c>
    </row>
    <row r="35" ht="15.75">
      <c r="F35" s="100"/>
    </row>
    <row r="36" spans="1:6" ht="21" thickBot="1">
      <c r="A36" s="101" t="s">
        <v>37</v>
      </c>
      <c r="F36" s="102"/>
    </row>
    <row r="37" spans="1:8" s="11" customFormat="1" ht="26.25" thickBot="1">
      <c r="A37" s="103" t="s">
        <v>2</v>
      </c>
      <c r="B37" s="104" t="s">
        <v>12</v>
      </c>
      <c r="C37" s="104"/>
      <c r="D37" s="104"/>
      <c r="E37" s="104"/>
      <c r="F37" s="104"/>
      <c r="G37" s="105" t="s">
        <v>38</v>
      </c>
      <c r="H37" s="105" t="s">
        <v>38</v>
      </c>
    </row>
    <row r="38" spans="1:8" s="111" customFormat="1" ht="30.75" customHeight="1">
      <c r="A38" s="106">
        <v>1</v>
      </c>
      <c r="B38" s="107" t="s">
        <v>39</v>
      </c>
      <c r="C38" s="108"/>
      <c r="D38" s="108"/>
      <c r="E38" s="108"/>
      <c r="F38" s="109"/>
      <c r="G38" s="110">
        <v>1.85</v>
      </c>
      <c r="H38" s="110">
        <v>1.85</v>
      </c>
    </row>
    <row r="39" spans="1:8" s="111" customFormat="1" ht="13.5" thickBot="1">
      <c r="A39" s="112">
        <v>2</v>
      </c>
      <c r="B39" s="113" t="s">
        <v>40</v>
      </c>
      <c r="C39" s="114"/>
      <c r="D39" s="115"/>
      <c r="E39" s="115"/>
      <c r="F39" s="116"/>
      <c r="G39" s="117">
        <f>G38*0.05</f>
        <v>0.09250000000000001</v>
      </c>
      <c r="H39" s="117">
        <f>H38*0.05</f>
        <v>0.09250000000000001</v>
      </c>
    </row>
    <row r="40" spans="1:8" s="111" customFormat="1" ht="13.5" thickBot="1">
      <c r="A40" s="118"/>
      <c r="B40" s="119"/>
      <c r="C40" s="119"/>
      <c r="D40" s="119"/>
      <c r="E40" s="119"/>
      <c r="F40" s="120"/>
      <c r="G40" s="121">
        <f>SUM(G38:G39)</f>
        <v>1.9425000000000001</v>
      </c>
      <c r="H40" s="121">
        <f>SUM(H38:H39)</f>
        <v>1.9425000000000001</v>
      </c>
    </row>
    <row r="41" s="111" customFormat="1" ht="6.75" customHeight="1">
      <c r="D41" s="122"/>
    </row>
    <row r="42" spans="1:6" s="111" customFormat="1" ht="21" thickBot="1">
      <c r="A42" s="123" t="s">
        <v>41</v>
      </c>
      <c r="D42" s="122"/>
      <c r="F42" s="124"/>
    </row>
    <row r="43" spans="1:8" s="11" customFormat="1" ht="26.25" thickBot="1">
      <c r="A43" s="103" t="s">
        <v>2</v>
      </c>
      <c r="B43" s="104" t="s">
        <v>12</v>
      </c>
      <c r="C43" s="104"/>
      <c r="D43" s="104"/>
      <c r="E43" s="104"/>
      <c r="F43" s="104"/>
      <c r="G43" s="125" t="s">
        <v>42</v>
      </c>
      <c r="H43" s="125" t="s">
        <v>42</v>
      </c>
    </row>
    <row r="44" spans="1:8" ht="22.5" customHeight="1" thickBot="1">
      <c r="A44" s="126">
        <v>1</v>
      </c>
      <c r="B44" s="127" t="s">
        <v>43</v>
      </c>
      <c r="C44" s="128"/>
      <c r="D44" s="128"/>
      <c r="E44" s="128"/>
      <c r="F44" s="129"/>
      <c r="G44" s="130">
        <v>5</v>
      </c>
      <c r="H44" s="130">
        <v>5</v>
      </c>
    </row>
    <row r="46" ht="12.75" hidden="1" outlineLevel="1">
      <c r="A46" s="2" t="s">
        <v>44</v>
      </c>
    </row>
    <row r="47" spans="1:4" ht="48.75" customHeight="1" hidden="1" outlineLevel="1">
      <c r="A47" s="131" t="s">
        <v>45</v>
      </c>
      <c r="B47" s="131"/>
      <c r="C47" s="131"/>
      <c r="D47" s="132">
        <v>39.31</v>
      </c>
    </row>
    <row r="48" ht="12.75" hidden="1" outlineLevel="1"/>
    <row r="49" spans="1:4" ht="48.75" customHeight="1" hidden="1" outlineLevel="1">
      <c r="A49" s="131" t="s">
        <v>46</v>
      </c>
      <c r="B49" s="131"/>
      <c r="C49" s="131"/>
      <c r="D49" s="132">
        <v>11.21</v>
      </c>
    </row>
    <row r="50" ht="12.75" collapsed="1"/>
  </sheetData>
  <mergeCells count="34">
    <mergeCell ref="B10:C10"/>
    <mergeCell ref="G11:G18"/>
    <mergeCell ref="B26:C26"/>
    <mergeCell ref="B16:C16"/>
    <mergeCell ref="B20:C20"/>
    <mergeCell ref="B12:C12"/>
    <mergeCell ref="B14:C14"/>
    <mergeCell ref="A49:C49"/>
    <mergeCell ref="B39:C39"/>
    <mergeCell ref="B38:F38"/>
    <mergeCell ref="B37:F37"/>
    <mergeCell ref="A47:C47"/>
    <mergeCell ref="B43:F43"/>
    <mergeCell ref="B44:F44"/>
    <mergeCell ref="A7:H7"/>
    <mergeCell ref="B34:F34"/>
    <mergeCell ref="B30:C30"/>
    <mergeCell ref="B15:C15"/>
    <mergeCell ref="B28:C28"/>
    <mergeCell ref="B29:C29"/>
    <mergeCell ref="B27:C27"/>
    <mergeCell ref="A21:E21"/>
    <mergeCell ref="A31:E31"/>
    <mergeCell ref="H10:H18"/>
    <mergeCell ref="A33:J33"/>
    <mergeCell ref="A25:J25"/>
    <mergeCell ref="A1:J1"/>
    <mergeCell ref="B3:C3"/>
    <mergeCell ref="B4:C4"/>
    <mergeCell ref="B5:C5"/>
    <mergeCell ref="B17:C17"/>
    <mergeCell ref="B11:C11"/>
    <mergeCell ref="B9:C9"/>
    <mergeCell ref="B13:C13"/>
  </mergeCells>
  <printOptions/>
  <pageMargins left="0.7874015748031497" right="0.1968503937007874" top="0.1968503937007874" bottom="0.196850393700787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cp:lastPrinted>2012-05-03T12:51:05Z</cp:lastPrinted>
  <dcterms:created xsi:type="dcterms:W3CDTF">2012-05-03T12:46:57Z</dcterms:created>
  <dcterms:modified xsi:type="dcterms:W3CDTF">2012-05-03T12:55:40Z</dcterms:modified>
  <cp:category/>
  <cp:version/>
  <cp:contentType/>
  <cp:contentStatus/>
</cp:coreProperties>
</file>